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 Šachy\KB_CUP\kb_cup22\"/>
    </mc:Choice>
  </mc:AlternateContent>
  <xr:revisionPtr revIDLastSave="0" documentId="13_ncr:1_{0A36CBE6-9D47-4314-99AF-923FA4C834B8}" xr6:coauthVersionLast="47" xr6:coauthVersionMax="47" xr10:uidLastSave="{00000000-0000-0000-0000-000000000000}"/>
  <bookViews>
    <workbookView xWindow="-120" yWindow="-120" windowWidth="29040" windowHeight="17790" activeTab="1" xr2:uid="{00000000-000D-0000-FFFF-FFFF00000000}"/>
  </bookViews>
  <sheets>
    <sheet name="Pokyny !!!" sheetId="3" r:id="rId1"/>
    <sheet name="Přihláška" sheetId="1" r:id="rId2"/>
    <sheet name="Ubytování" sheetId="2" r:id="rId3"/>
  </sheets>
  <definedNames>
    <definedName name="_xlnm._FilterDatabase" localSheetId="1" hidden="1">Přihláška!$A$1:$AC$23</definedName>
    <definedName name="Na_vršku">Přihláška!#REF!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" i="1" l="1"/>
  <c r="I15" i="2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3" i="1"/>
  <c r="S3" i="1"/>
  <c r="U3" i="1" s="1"/>
  <c r="I6" i="2"/>
  <c r="I7" i="2"/>
  <c r="I8" i="2"/>
  <c r="I9" i="2"/>
  <c r="I10" i="2"/>
  <c r="I11" i="2"/>
  <c r="I12" i="2"/>
  <c r="I13" i="2"/>
  <c r="I14" i="2"/>
  <c r="I5" i="2"/>
  <c r="I4" i="1"/>
  <c r="L4" i="1" s="1"/>
  <c r="V4" i="1" s="1"/>
  <c r="I5" i="1"/>
  <c r="L5" i="1"/>
  <c r="V5" i="1" s="1"/>
  <c r="I6" i="1"/>
  <c r="L6" i="1" s="1"/>
  <c r="I7" i="1"/>
  <c r="L7" i="1" s="1"/>
  <c r="I8" i="1"/>
  <c r="L8" i="1" s="1"/>
  <c r="I9" i="1"/>
  <c r="L9" i="1"/>
  <c r="I10" i="1"/>
  <c r="L10" i="1" s="1"/>
  <c r="V10" i="1" s="1"/>
  <c r="I11" i="1"/>
  <c r="L11" i="1" s="1"/>
  <c r="V11" i="1" s="1"/>
  <c r="I12" i="1"/>
  <c r="L12" i="1" s="1"/>
  <c r="V12" i="1" s="1"/>
  <c r="I13" i="1"/>
  <c r="L13" i="1"/>
  <c r="I14" i="1"/>
  <c r="L14" i="1" s="1"/>
  <c r="V14" i="1" s="1"/>
  <c r="I15" i="1"/>
  <c r="L15" i="1" s="1"/>
  <c r="I16" i="1"/>
  <c r="L16" i="1" s="1"/>
  <c r="I17" i="1"/>
  <c r="L17" i="1" s="1"/>
  <c r="V17" i="1" s="1"/>
  <c r="I18" i="1"/>
  <c r="L18" i="1" s="1"/>
  <c r="I19" i="1"/>
  <c r="L19" i="1" s="1"/>
  <c r="I20" i="1"/>
  <c r="L20" i="1" s="1"/>
  <c r="I21" i="1"/>
  <c r="L21" i="1" s="1"/>
  <c r="I22" i="1"/>
  <c r="L22" i="1" s="1"/>
  <c r="V22" i="1" s="1"/>
  <c r="I3" i="1"/>
  <c r="L3" i="1" s="1"/>
  <c r="V3" i="1" s="1"/>
  <c r="S18" i="1"/>
  <c r="U18" i="1" s="1"/>
  <c r="S19" i="1"/>
  <c r="U19" i="1" s="1"/>
  <c r="S20" i="1"/>
  <c r="U20" i="1" s="1"/>
  <c r="S21" i="1"/>
  <c r="U21" i="1" s="1"/>
  <c r="S22" i="1"/>
  <c r="U22" i="1" s="1"/>
  <c r="I2" i="1"/>
  <c r="L2" i="1" s="1"/>
  <c r="S17" i="1"/>
  <c r="U17" i="1"/>
  <c r="S16" i="1"/>
  <c r="U16" i="1" s="1"/>
  <c r="S15" i="1"/>
  <c r="U15" i="1" s="1"/>
  <c r="S14" i="1"/>
  <c r="U14" i="1"/>
  <c r="S13" i="1"/>
  <c r="U13" i="1" s="1"/>
  <c r="S12" i="1"/>
  <c r="U12" i="1" s="1"/>
  <c r="S11" i="1"/>
  <c r="U11" i="1"/>
  <c r="S10" i="1"/>
  <c r="U10" i="1" s="1"/>
  <c r="S9" i="1"/>
  <c r="U9" i="1" s="1"/>
  <c r="S8" i="1"/>
  <c r="U8" i="1" s="1"/>
  <c r="S7" i="1"/>
  <c r="U7" i="1" s="1"/>
  <c r="S6" i="1"/>
  <c r="U6" i="1" s="1"/>
  <c r="U5" i="1"/>
  <c r="S4" i="1"/>
  <c r="U4" i="1"/>
  <c r="S2" i="1"/>
  <c r="U2" i="1" s="1"/>
  <c r="V13" i="1" l="1"/>
  <c r="V21" i="1"/>
  <c r="V20" i="1"/>
  <c r="V9" i="1"/>
  <c r="V19" i="1"/>
  <c r="V18" i="1"/>
  <c r="V8" i="1"/>
  <c r="V2" i="1"/>
  <c r="V7" i="1"/>
  <c r="V16" i="1"/>
  <c r="V6" i="1"/>
  <c r="V15" i="1"/>
</calcChain>
</file>

<file path=xl/sharedStrings.xml><?xml version="1.0" encoding="utf-8"?>
<sst xmlns="http://schemas.openxmlformats.org/spreadsheetml/2006/main" count="148" uniqueCount="116">
  <si>
    <t>Příjmení a jméno</t>
  </si>
  <si>
    <t>Oddíl</t>
  </si>
  <si>
    <t>VT</t>
  </si>
  <si>
    <t>Telefon</t>
  </si>
  <si>
    <t>E-mail</t>
  </si>
  <si>
    <t>Ulice,č.p.</t>
  </si>
  <si>
    <t>PSČ</t>
  </si>
  <si>
    <t>Město</t>
  </si>
  <si>
    <t>Turnaj</t>
  </si>
  <si>
    <t>ELO FIDE</t>
  </si>
  <si>
    <t>ELO ČR</t>
  </si>
  <si>
    <t>Startovné základní</t>
  </si>
  <si>
    <t>Další požadavek na ubytování</t>
  </si>
  <si>
    <t>Sazba za noc</t>
  </si>
  <si>
    <t>ŠK Kotěhůlky</t>
  </si>
  <si>
    <t>A,D</t>
  </si>
  <si>
    <t>Ubytování (A/N)</t>
  </si>
  <si>
    <t>Slevy (A,B,C,D)</t>
  </si>
  <si>
    <t>Datum narození</t>
  </si>
  <si>
    <t>Startovné konečné</t>
  </si>
  <si>
    <t>Nocležné</t>
  </si>
  <si>
    <t>Platba celkem</t>
  </si>
  <si>
    <t xml:space="preserve">Způsob platby </t>
  </si>
  <si>
    <t>110 01</t>
  </si>
  <si>
    <t>Praha</t>
  </si>
  <si>
    <t>Plzeňská 666</t>
  </si>
  <si>
    <t>vzor</t>
  </si>
  <si>
    <t xml:space="preserve">Novák Josef </t>
  </si>
  <si>
    <t>Celkem nocí</t>
  </si>
  <si>
    <t>Poř.</t>
  </si>
  <si>
    <t>ANO</t>
  </si>
  <si>
    <t xml:space="preserve">pozn. </t>
  </si>
  <si>
    <t>novak999@seznam.cz</t>
  </si>
  <si>
    <t>Slevy / příplatky (Kč)</t>
  </si>
  <si>
    <t>Poznámka</t>
  </si>
  <si>
    <t>A</t>
  </si>
  <si>
    <t>Open Klatovy 2022 - Přehled ubytování</t>
  </si>
  <si>
    <t>Cena za noc</t>
  </si>
  <si>
    <t>Kód</t>
  </si>
  <si>
    <t>Ubytovací zařízení</t>
  </si>
  <si>
    <t>Odkaz / adresa</t>
  </si>
  <si>
    <t>Vzdálenost od hr.sálu</t>
  </si>
  <si>
    <t>1L</t>
  </si>
  <si>
    <t>2L</t>
  </si>
  <si>
    <t>3L</t>
  </si>
  <si>
    <t>4L</t>
  </si>
  <si>
    <t>Domov mládeže ISŠ</t>
  </si>
  <si>
    <t>250 m</t>
  </si>
  <si>
    <t>B</t>
  </si>
  <si>
    <t>Penzion Klatovský dvůr</t>
  </si>
  <si>
    <t>www.klatovskydvur.cz/klatovskydvur</t>
  </si>
  <si>
    <t>700 m</t>
  </si>
  <si>
    <t>C</t>
  </si>
  <si>
    <t>Penzion U parku</t>
  </si>
  <si>
    <t>http://www.penzion-klatovy.cz/</t>
  </si>
  <si>
    <t>D</t>
  </si>
  <si>
    <t>Penzion Na vršku</t>
  </si>
  <si>
    <t>https://www.zlatestranky.cz/profil/H149684</t>
  </si>
  <si>
    <t>1,3 km</t>
  </si>
  <si>
    <t>E</t>
  </si>
  <si>
    <t>Penzion Pod Černou věží</t>
  </si>
  <si>
    <t>https://www.booking.com/hotel/cz/penzion-pod-cernou-vezi.cs.html</t>
  </si>
  <si>
    <t>500 m</t>
  </si>
  <si>
    <t>F</t>
  </si>
  <si>
    <t>Penzion Nela</t>
  </si>
  <si>
    <t>www.klatovy.cz/pension-nela</t>
  </si>
  <si>
    <t>900 m</t>
  </si>
  <si>
    <t>G</t>
  </si>
  <si>
    <t>Penzion Time-out</t>
  </si>
  <si>
    <t>http://www.timeoutklatovy.cz/</t>
  </si>
  <si>
    <t>H</t>
  </si>
  <si>
    <t>Penzion Hejtman</t>
  </si>
  <si>
    <t>http://uhejtmana.klatovynet.cz/uhejtmana/</t>
  </si>
  <si>
    <t>I</t>
  </si>
  <si>
    <t>J</t>
  </si>
  <si>
    <t>Hotel Time-out</t>
  </si>
  <si>
    <t>Hotel Rozvoj</t>
  </si>
  <si>
    <t>https://www.hotel-rozvoj.cz/rozvoj/</t>
  </si>
  <si>
    <t>Voříškova 823, 339 01 Klatovy, internát v bezprostřední blízkosti hrací místnosti. Převážně buňky 2+2 se sociálním zařízením.</t>
  </si>
  <si>
    <t>pokoj s p. Vopičkou</t>
  </si>
  <si>
    <t>Kód ubytování</t>
  </si>
  <si>
    <t>Název ubytování</t>
  </si>
  <si>
    <t>U hráčů vyplňte den, měsíc a rok narození (není nutné prodoprovod bez ubytování)</t>
  </si>
  <si>
    <t>Datum narození (dd.mm.rrrr)</t>
  </si>
  <si>
    <t>Vyplňte příjmení a jméno hráče nebo doprovodu</t>
  </si>
  <si>
    <t xml:space="preserve">Pokyny k vyplnění </t>
  </si>
  <si>
    <t>U hráčů v kategoriích doplňte název oddílu</t>
  </si>
  <si>
    <t>Uveďte ELO ČR ke dni přihlášek</t>
  </si>
  <si>
    <t>Uveďte ELO FIDE ke dni přihlášek</t>
  </si>
  <si>
    <t>Pomocí rozbalovacího okna vyberte turnaj A, B , popř. možnost Doprovod</t>
  </si>
  <si>
    <t>!!! Nevyplňujte, částka za startovné se automaticky spočte podle vybrané kategorie, zkontrolujte pouze, zda souhlasí</t>
  </si>
  <si>
    <t>Uveďte výkonnostní třídu v případě, že nemáte ELO</t>
  </si>
  <si>
    <t>Uveďte kódy příslušných slev, na které máte nárok</t>
  </si>
  <si>
    <t>Uveďte celkovou slevu ze startovného se záporným znaménkem, v případě příplatku dejte kladnou částku</t>
  </si>
  <si>
    <t>Doplňte "ANO"  v případě zájmu o ubytování nebo "NE" v případě nezájmu</t>
  </si>
  <si>
    <t>X</t>
  </si>
  <si>
    <t>Žádné</t>
  </si>
  <si>
    <t>Pomocí rozbalovací šipky vyberte příslušné ubytovací zařízení, v případě nezájmu o ubytování nechte v buňce "Žádné" . (Pro zobrazní kompletní nabídky je nutné posunout pravou lištu směrem dolů)</t>
  </si>
  <si>
    <t>Doplňte jakýkoliv další požadavek na ubytování, s kým bydlet apod…</t>
  </si>
  <si>
    <t>Uveďte datum do kdy požadujete bydlení (datum odjezdu) -  ve formatu dd.mm.rrrr</t>
  </si>
  <si>
    <t>Uveďte datum od kdy požadujete bydlení (datum příjezdu) -  ve formatu dd.mm.rrrr</t>
  </si>
  <si>
    <t>Ubytování  od</t>
  </si>
  <si>
    <t>Ubytování  do</t>
  </si>
  <si>
    <t>!!! Nevyplňujte, kód ubytování  se automaticky doplní podle vybrané možnosti, zkontrolujte pouze, zda souhlasí</t>
  </si>
  <si>
    <t>!!! Nevyplňujte, počet nocí se dopočte automaticky, zkontrolujte pouze, zda souhlasí</t>
  </si>
  <si>
    <t>!!! Nevyplňujte, částka za startovné se automaticky spočte ze základního startovného a doplněných slev/příplatků</t>
  </si>
  <si>
    <r>
      <t xml:space="preserve">Doplňte částku za noc podle vybraného ubytování a pokoje. Přehled nabízených ubytování je uveden na listu </t>
    </r>
    <r>
      <rPr>
        <b/>
        <sz val="10"/>
        <rFont val="Arial"/>
        <family val="2"/>
        <charset val="238"/>
      </rPr>
      <t>Ubytování</t>
    </r>
  </si>
  <si>
    <t>!!! Nevyplňujte, částka za ubytování se automaticky spočte podle sazby za ubytování a počtu nocí , zkontrolujte pouze, zda souhlasí</t>
  </si>
  <si>
    <t>!!! Nevyplňujte, částka se automaticky spočte , zkontrolujte pouze, zda souhlasí</t>
  </si>
  <si>
    <t>Převodem (účet propozice)</t>
  </si>
  <si>
    <t xml:space="preserve">Adresa bydliště </t>
  </si>
  <si>
    <t xml:space="preserve">Doplňte adresu bydliště </t>
  </si>
  <si>
    <t>Uveďte jakoukoliv poznámku</t>
  </si>
  <si>
    <t>Doplňte prosíme e-mailový kontakt</t>
  </si>
  <si>
    <r>
      <t>Vyberte možnost, zda budete platit</t>
    </r>
    <r>
      <rPr>
        <b/>
        <sz val="10"/>
        <rFont val="Arial"/>
        <family val="2"/>
        <charset val="238"/>
      </rPr>
      <t xml:space="preserve"> převodem na účet uvedený v propozicích</t>
    </r>
    <r>
      <rPr>
        <sz val="10"/>
        <rFont val="Arial"/>
        <family val="2"/>
        <charset val="238"/>
      </rPr>
      <t xml:space="preserve"> (upřednostňujeme), na základě </t>
    </r>
    <r>
      <rPr>
        <b/>
        <sz val="10"/>
        <rFont val="Arial"/>
        <family val="2"/>
        <charset val="238"/>
      </rPr>
      <t>vystavené faktury</t>
    </r>
    <r>
      <rPr>
        <sz val="10"/>
        <rFont val="Arial"/>
        <family val="2"/>
        <charset val="238"/>
      </rPr>
      <t xml:space="preserve"> nebo na místě </t>
    </r>
    <r>
      <rPr>
        <b/>
        <sz val="10"/>
        <rFont val="Arial"/>
        <family val="2"/>
        <charset val="238"/>
      </rPr>
      <t>při prezenci</t>
    </r>
    <r>
      <rPr>
        <sz val="10"/>
        <rFont val="Arial"/>
        <family val="2"/>
        <charset val="238"/>
      </rPr>
      <t xml:space="preserve"> (s příplatkem)</t>
    </r>
  </si>
  <si>
    <t>Doplňte prosíme telefonní kontakt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</si>
</sst>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0"/>
      <name val="Arial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u/>
      <sz val="10"/>
      <color theme="1"/>
      <name val="Arial CE"/>
      <charset val="238"/>
    </font>
    <font>
      <b/>
      <sz val="12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11" fillId="3" borderId="1" xfId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vertical="center" wrapText="1"/>
    </xf>
    <xf numFmtId="2" fontId="11" fillId="0" borderId="8" xfId="1" applyNumberFormat="1" applyFont="1" applyBorder="1" applyAlignment="1" applyProtection="1">
      <alignment vertical="center" wrapText="1"/>
    </xf>
    <xf numFmtId="2" fontId="11" fillId="0" borderId="1" xfId="1" applyNumberFormat="1" applyFont="1" applyBorder="1" applyAlignment="1" applyProtection="1">
      <alignment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12" xfId="0" applyNumberFormat="1" applyFont="1" applyBorder="1" applyAlignment="1">
      <alignment vertical="center" wrapText="1"/>
    </xf>
    <xf numFmtId="2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2" fontId="4" fillId="3" borderId="1" xfId="0" applyNumberFormat="1" applyFont="1" applyFill="1" applyBorder="1" applyAlignment="1" applyProtection="1">
      <alignment horizontal="left" vertical="center"/>
      <protection locked="0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DD300"/>
      <rgbColor rgb="00CCCCCC"/>
      <rgbColor rgb="00FEE566"/>
      <rgbColor rgb="00C1D3AA"/>
      <rgbColor rgb="009B7F69"/>
      <rgbColor rgb="00B5A7B0"/>
      <rgbColor rgb="00FFEE99"/>
      <rgbColor rgb="00ADCFE3"/>
      <rgbColor rgb="00FEDC33"/>
      <rgbColor rgb="0082A655"/>
      <rgbColor rgb="00825F44"/>
      <rgbColor rgb="006B4F61"/>
      <rgbColor rgb="00EE6676"/>
      <rgbColor rgb="005A9EC6"/>
      <rgbColor rgb="00999999"/>
      <rgbColor rgb="00333333"/>
      <rgbColor rgb="00825F44"/>
      <rgbColor rgb="00010000"/>
      <rgbColor rgb="00EC751A"/>
      <rgbColor rgb="00FDD300"/>
      <rgbColor rgb="004B4B4B"/>
      <rgbColor rgb="00E2001A"/>
      <rgbColor rgb="00000000"/>
      <rgbColor rgb="00FFFFFF"/>
      <rgbColor rgb="00CCCCCC"/>
      <rgbColor rgb="00999999"/>
      <rgbColor rgb="00D6E7F1"/>
      <rgbColor rgb="0083B7D4"/>
      <rgbColor rgb="003186B7"/>
      <rgbColor rgb="00E0E9D5"/>
      <rgbColor rgb="00A8BD80"/>
      <rgbColor rgb="0063902B"/>
      <rgbColor rgb="00CDBFB4"/>
      <rgbColor rgb="00D6E7F1"/>
      <rgbColor rgb="00E0E9D5"/>
      <rgbColor rgb="00FFFFFF"/>
      <rgbColor rgb="00E6DFDA"/>
      <rgbColor rgb="00FFF7CC"/>
      <rgbColor rgb="00FACCD2"/>
      <rgbColor rgb="00FCE4D2"/>
      <rgbColor rgb="00B49F8F"/>
      <rgbColor rgb="0083B7D4"/>
      <rgbColor rgb="00907B89"/>
      <rgbColor rgb="00F8C8A4"/>
      <rgbColor rgb="00F4AC76"/>
      <rgbColor rgb="00F09148"/>
      <rgbColor rgb="00E83348"/>
      <rgbColor rgb="00666666"/>
      <rgbColor rgb="003186B7"/>
      <rgbColor rgb="00A2BD80"/>
      <rgbColor rgb="0063902B"/>
      <rgbColor rgb="0046233A"/>
      <rgbColor rgb="00EC751A"/>
      <rgbColor rgb="00F499A4"/>
      <rgbColor rgb="00E2001A"/>
      <rgbColor rgb="0001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vak999@seznam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uhejtmana.klatovynet.cz/uhejtmana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timeoutklatovy.cz/" TargetMode="External"/><Relationship Id="rId1" Type="http://schemas.openxmlformats.org/officeDocument/2006/relationships/hyperlink" Target="http://www.klatovy.cz/pension-nela" TargetMode="External"/><Relationship Id="rId6" Type="http://schemas.openxmlformats.org/officeDocument/2006/relationships/hyperlink" Target="http://www.klatovskydvur.cz/klatovskydvur" TargetMode="External"/><Relationship Id="rId5" Type="http://schemas.openxmlformats.org/officeDocument/2006/relationships/hyperlink" Target="http://www.penzion-klatovy.cz/" TargetMode="External"/><Relationship Id="rId4" Type="http://schemas.openxmlformats.org/officeDocument/2006/relationships/hyperlink" Target="http://www.timeoutklatov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B30"/>
  <sheetViews>
    <sheetView workbookViewId="0">
      <selection activeCell="A2" sqref="A2"/>
    </sheetView>
  </sheetViews>
  <sheetFormatPr defaultRowHeight="12.75" x14ac:dyDescent="0.2"/>
  <cols>
    <col min="1" max="1" width="28.140625" style="70" customWidth="1"/>
    <col min="2" max="2" width="140.85546875" style="68" customWidth="1"/>
    <col min="3" max="16384" width="9.140625" style="68"/>
  </cols>
  <sheetData>
    <row r="2" spans="1:2" ht="23.25" x14ac:dyDescent="0.2">
      <c r="B2" s="72" t="s">
        <v>85</v>
      </c>
    </row>
    <row r="4" spans="1:2" s="3" customFormat="1" ht="23.25" customHeight="1" x14ac:dyDescent="0.2">
      <c r="A4" s="75" t="s">
        <v>0</v>
      </c>
      <c r="B4" s="3" t="s">
        <v>84</v>
      </c>
    </row>
    <row r="5" spans="1:2" s="3" customFormat="1" ht="23.25" customHeight="1" x14ac:dyDescent="0.2">
      <c r="A5" s="75" t="s">
        <v>83</v>
      </c>
      <c r="B5" s="3" t="s">
        <v>82</v>
      </c>
    </row>
    <row r="6" spans="1:2" s="3" customFormat="1" ht="23.25" customHeight="1" x14ac:dyDescent="0.2">
      <c r="A6" s="75" t="s">
        <v>1</v>
      </c>
      <c r="B6" s="3" t="s">
        <v>86</v>
      </c>
    </row>
    <row r="7" spans="1:2" s="3" customFormat="1" ht="23.25" customHeight="1" x14ac:dyDescent="0.2">
      <c r="A7" s="75" t="s">
        <v>10</v>
      </c>
      <c r="B7" s="3" t="s">
        <v>87</v>
      </c>
    </row>
    <row r="8" spans="1:2" s="3" customFormat="1" ht="23.25" customHeight="1" x14ac:dyDescent="0.2">
      <c r="A8" s="75" t="s">
        <v>9</v>
      </c>
      <c r="B8" s="3" t="s">
        <v>88</v>
      </c>
    </row>
    <row r="9" spans="1:2" s="3" customFormat="1" ht="23.25" customHeight="1" x14ac:dyDescent="0.2">
      <c r="A9" s="75" t="s">
        <v>2</v>
      </c>
      <c r="B9" s="3" t="s">
        <v>91</v>
      </c>
    </row>
    <row r="10" spans="1:2" s="3" customFormat="1" ht="23.25" customHeight="1" x14ac:dyDescent="0.2">
      <c r="A10" s="75" t="s">
        <v>8</v>
      </c>
      <c r="B10" s="3" t="s">
        <v>89</v>
      </c>
    </row>
    <row r="11" spans="1:2" s="3" customFormat="1" ht="23.25" customHeight="1" x14ac:dyDescent="0.2">
      <c r="A11" s="75" t="s">
        <v>11</v>
      </c>
      <c r="B11" s="71" t="s">
        <v>90</v>
      </c>
    </row>
    <row r="12" spans="1:2" s="3" customFormat="1" ht="23.25" customHeight="1" x14ac:dyDescent="0.2">
      <c r="A12" s="75" t="s">
        <v>17</v>
      </c>
      <c r="B12" s="3" t="s">
        <v>92</v>
      </c>
    </row>
    <row r="13" spans="1:2" s="3" customFormat="1" ht="23.25" customHeight="1" x14ac:dyDescent="0.2">
      <c r="A13" s="75" t="s">
        <v>33</v>
      </c>
      <c r="B13" s="3" t="s">
        <v>93</v>
      </c>
    </row>
    <row r="14" spans="1:2" s="3" customFormat="1" ht="23.25" customHeight="1" x14ac:dyDescent="0.2">
      <c r="A14" s="75" t="s">
        <v>19</v>
      </c>
      <c r="B14" s="71" t="s">
        <v>105</v>
      </c>
    </row>
    <row r="15" spans="1:2" s="3" customFormat="1" ht="23.25" customHeight="1" x14ac:dyDescent="0.2">
      <c r="A15" s="75" t="s">
        <v>16</v>
      </c>
      <c r="B15" s="3" t="s">
        <v>94</v>
      </c>
    </row>
    <row r="16" spans="1:2" s="3" customFormat="1" ht="34.5" customHeight="1" x14ac:dyDescent="0.2">
      <c r="A16" s="75" t="s">
        <v>81</v>
      </c>
      <c r="B16" s="69" t="s">
        <v>97</v>
      </c>
    </row>
    <row r="17" spans="1:2" s="3" customFormat="1" ht="23.25" customHeight="1" x14ac:dyDescent="0.2">
      <c r="A17" s="75" t="s">
        <v>80</v>
      </c>
      <c r="B17" s="71" t="s">
        <v>103</v>
      </c>
    </row>
    <row r="18" spans="1:2" s="3" customFormat="1" ht="23.25" customHeight="1" x14ac:dyDescent="0.2">
      <c r="A18" s="70" t="s">
        <v>12</v>
      </c>
      <c r="B18" s="71" t="s">
        <v>98</v>
      </c>
    </row>
    <row r="19" spans="1:2" s="3" customFormat="1" ht="23.25" customHeight="1" x14ac:dyDescent="0.2">
      <c r="A19" s="70" t="s">
        <v>101</v>
      </c>
      <c r="B19" s="3" t="s">
        <v>100</v>
      </c>
    </row>
    <row r="20" spans="1:2" ht="23.25" customHeight="1" x14ac:dyDescent="0.2">
      <c r="A20" s="70" t="s">
        <v>102</v>
      </c>
      <c r="B20" s="3" t="s">
        <v>99</v>
      </c>
    </row>
    <row r="21" spans="1:2" ht="23.25" customHeight="1" x14ac:dyDescent="0.2">
      <c r="A21" s="70" t="s">
        <v>28</v>
      </c>
      <c r="B21" s="71" t="s">
        <v>104</v>
      </c>
    </row>
    <row r="22" spans="1:2" ht="23.25" customHeight="1" x14ac:dyDescent="0.2">
      <c r="A22" s="70" t="s">
        <v>13</v>
      </c>
      <c r="B22" s="3" t="s">
        <v>106</v>
      </c>
    </row>
    <row r="23" spans="1:2" ht="23.25" customHeight="1" x14ac:dyDescent="0.2">
      <c r="A23" s="70" t="s">
        <v>20</v>
      </c>
      <c r="B23" s="71" t="s">
        <v>107</v>
      </c>
    </row>
    <row r="24" spans="1:2" ht="23.25" customHeight="1" x14ac:dyDescent="0.2">
      <c r="A24" s="70" t="s">
        <v>21</v>
      </c>
      <c r="B24" s="71" t="s">
        <v>108</v>
      </c>
    </row>
    <row r="25" spans="1:2" ht="23.25" customHeight="1" x14ac:dyDescent="0.2">
      <c r="A25" s="70" t="s">
        <v>22</v>
      </c>
      <c r="B25" s="3" t="s">
        <v>114</v>
      </c>
    </row>
    <row r="26" spans="1:2" ht="23.25" customHeight="1" x14ac:dyDescent="0.2">
      <c r="A26" s="70" t="s">
        <v>3</v>
      </c>
      <c r="B26" s="69" t="s">
        <v>115</v>
      </c>
    </row>
    <row r="27" spans="1:2" ht="23.25" customHeight="1" x14ac:dyDescent="0.2">
      <c r="A27" s="70" t="s">
        <v>4</v>
      </c>
      <c r="B27" s="69" t="s">
        <v>113</v>
      </c>
    </row>
    <row r="28" spans="1:2" ht="23.25" customHeight="1" x14ac:dyDescent="0.2">
      <c r="A28" s="70" t="s">
        <v>110</v>
      </c>
      <c r="B28" s="69" t="s">
        <v>111</v>
      </c>
    </row>
    <row r="29" spans="1:2" ht="23.25" customHeight="1" x14ac:dyDescent="0.2">
      <c r="A29" s="70" t="s">
        <v>34</v>
      </c>
      <c r="B29" s="69" t="s">
        <v>112</v>
      </c>
    </row>
    <row r="30" spans="1:2" x14ac:dyDescent="0.2">
      <c r="B30" s="69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AC23"/>
  <sheetViews>
    <sheetView tabSelected="1" zoomScale="80" zoomScaleNormal="80" workbookViewId="0">
      <pane ySplit="2" topLeftCell="A3" activePane="bottomLeft" state="frozenSplit"/>
      <selection activeCell="K1" sqref="K1"/>
      <selection pane="bottomLeft" activeCell="W2" sqref="W2"/>
    </sheetView>
  </sheetViews>
  <sheetFormatPr defaultRowHeight="12.75" x14ac:dyDescent="0.2"/>
  <cols>
    <col min="1" max="1" width="9.140625" style="3"/>
    <col min="2" max="2" width="17.5703125" style="3" customWidth="1"/>
    <col min="3" max="3" width="12.28515625" style="3" customWidth="1"/>
    <col min="4" max="4" width="16.140625" style="3" customWidth="1"/>
    <col min="5" max="5" width="6.7109375" style="33" customWidth="1"/>
    <col min="6" max="6" width="5.5703125" style="33" bestFit="1" customWidth="1"/>
    <col min="7" max="7" width="5.42578125" style="3" customWidth="1"/>
    <col min="8" max="8" width="8.140625" style="33" customWidth="1"/>
    <col min="9" max="9" width="11.42578125" style="3" customWidth="1"/>
    <col min="10" max="10" width="10.5703125" style="3" customWidth="1"/>
    <col min="11" max="11" width="15.140625" style="3" customWidth="1"/>
    <col min="12" max="12" width="10.7109375" style="3" customWidth="1"/>
    <col min="13" max="13" width="10.5703125" style="3" customWidth="1"/>
    <col min="14" max="14" width="26.42578125" style="3" customWidth="1"/>
    <col min="15" max="15" width="11.42578125" style="3" customWidth="1"/>
    <col min="16" max="16" width="23.42578125" style="3" customWidth="1"/>
    <col min="17" max="18" width="10.42578125" style="3" customWidth="1"/>
    <col min="19" max="19" width="9.42578125" style="3" customWidth="1"/>
    <col min="20" max="20" width="8.140625" style="3" bestFit="1" customWidth="1"/>
    <col min="21" max="21" width="9.85546875" style="3" customWidth="1"/>
    <col min="22" max="22" width="9.42578125" style="3" customWidth="1"/>
    <col min="23" max="23" width="25.28515625" style="3" customWidth="1"/>
    <col min="24" max="24" width="12.5703125" style="3" customWidth="1"/>
    <col min="25" max="25" width="23.42578125" style="3" customWidth="1"/>
    <col min="26" max="26" width="12.7109375" style="3" bestFit="1" customWidth="1"/>
    <col min="27" max="27" width="7.42578125" style="3" customWidth="1"/>
    <col min="28" max="28" width="7.7109375" style="3" customWidth="1"/>
    <col min="29" max="29" width="21.28515625" style="3" customWidth="1"/>
    <col min="30" max="16384" width="9.140625" style="3"/>
  </cols>
  <sheetData>
    <row r="1" spans="1:29" s="1" customFormat="1" ht="37.5" customHeight="1" x14ac:dyDescent="0.2">
      <c r="A1" s="26" t="s">
        <v>29</v>
      </c>
      <c r="B1" s="26" t="s">
        <v>0</v>
      </c>
      <c r="C1" s="28" t="s">
        <v>18</v>
      </c>
      <c r="D1" s="26" t="s">
        <v>1</v>
      </c>
      <c r="E1" s="26" t="s">
        <v>10</v>
      </c>
      <c r="F1" s="26" t="s">
        <v>9</v>
      </c>
      <c r="G1" s="29" t="s">
        <v>2</v>
      </c>
      <c r="H1" s="26" t="s">
        <v>8</v>
      </c>
      <c r="I1" s="30" t="s">
        <v>11</v>
      </c>
      <c r="J1" s="29" t="s">
        <v>17</v>
      </c>
      <c r="K1" s="29" t="s">
        <v>33</v>
      </c>
      <c r="L1" s="29" t="s">
        <v>19</v>
      </c>
      <c r="M1" s="26" t="s">
        <v>16</v>
      </c>
      <c r="N1" s="26" t="s">
        <v>81</v>
      </c>
      <c r="O1" s="26" t="s">
        <v>80</v>
      </c>
      <c r="P1" s="26" t="s">
        <v>12</v>
      </c>
      <c r="Q1" s="26" t="s">
        <v>101</v>
      </c>
      <c r="R1" s="26" t="s">
        <v>102</v>
      </c>
      <c r="S1" s="30" t="s">
        <v>28</v>
      </c>
      <c r="T1" s="30" t="s">
        <v>13</v>
      </c>
      <c r="U1" s="30" t="s">
        <v>20</v>
      </c>
      <c r="V1" s="30" t="s">
        <v>21</v>
      </c>
      <c r="W1" s="31" t="s">
        <v>22</v>
      </c>
      <c r="X1" s="26" t="s">
        <v>3</v>
      </c>
      <c r="Y1" s="26" t="s">
        <v>4</v>
      </c>
      <c r="Z1" s="26" t="s">
        <v>5</v>
      </c>
      <c r="AA1" s="26" t="s">
        <v>6</v>
      </c>
      <c r="AB1" s="26" t="s">
        <v>7</v>
      </c>
      <c r="AC1" s="26" t="s">
        <v>34</v>
      </c>
    </row>
    <row r="2" spans="1:29" s="2" customFormat="1" ht="27" customHeight="1" x14ac:dyDescent="0.2">
      <c r="A2" s="27" t="s">
        <v>26</v>
      </c>
      <c r="B2" s="14" t="s">
        <v>27</v>
      </c>
      <c r="C2" s="15">
        <v>14705</v>
      </c>
      <c r="D2" s="15" t="s">
        <v>14</v>
      </c>
      <c r="E2" s="16">
        <v>2105</v>
      </c>
      <c r="F2" s="16">
        <v>2138</v>
      </c>
      <c r="G2" s="17"/>
      <c r="H2" s="16" t="s">
        <v>35</v>
      </c>
      <c r="I2" s="18">
        <f>IF(H2="A",IF(F2&gt;2299,0,IF(AND(F2&gt;2199, F2&lt;2300),400,IF(AND(F2&gt;1999, F2&lt;2200),600,IF(AND(F2&gt;1849, F2&lt;2000),800,1000)))),IF(H2="B",600,0))</f>
        <v>600</v>
      </c>
      <c r="J2" s="17" t="s">
        <v>15</v>
      </c>
      <c r="K2" s="36">
        <v>-200</v>
      </c>
      <c r="L2" s="18">
        <f>I2+K2</f>
        <v>400</v>
      </c>
      <c r="M2" s="16" t="s">
        <v>30</v>
      </c>
      <c r="N2" s="13" t="s">
        <v>46</v>
      </c>
      <c r="O2" s="18" t="str">
        <f>IFERROR(VLOOKUP($N2,Ubytování!$B$4:$J$16,8,0),"")</f>
        <v>A</v>
      </c>
      <c r="P2" s="19" t="s">
        <v>79</v>
      </c>
      <c r="Q2" s="20">
        <v>44744</v>
      </c>
      <c r="R2" s="20">
        <v>44752</v>
      </c>
      <c r="S2" s="21">
        <f>R2-Q2</f>
        <v>8</v>
      </c>
      <c r="T2" s="22">
        <v>300</v>
      </c>
      <c r="U2" s="22">
        <f>S2*T2</f>
        <v>2400</v>
      </c>
      <c r="V2" s="22">
        <f>L2+U2</f>
        <v>2800</v>
      </c>
      <c r="W2" s="73" t="s">
        <v>109</v>
      </c>
      <c r="X2" s="23">
        <v>609609609</v>
      </c>
      <c r="Y2" s="25" t="s">
        <v>32</v>
      </c>
      <c r="Z2" s="24" t="s">
        <v>25</v>
      </c>
      <c r="AA2" s="24" t="s">
        <v>23</v>
      </c>
      <c r="AB2" s="24" t="s">
        <v>24</v>
      </c>
      <c r="AC2" s="24"/>
    </row>
    <row r="3" spans="1:29" s="2" customFormat="1" ht="27" customHeight="1" x14ac:dyDescent="0.2">
      <c r="A3" s="27">
        <v>1</v>
      </c>
      <c r="B3" s="4"/>
      <c r="C3" s="4"/>
      <c r="D3" s="4"/>
      <c r="E3" s="32"/>
      <c r="F3" s="32"/>
      <c r="G3" s="4"/>
      <c r="H3" s="34"/>
      <c r="I3" s="18">
        <f>IF(H3="A",IF(F3&gt;2299,0,IF(AND(F3&gt;2199, F3&lt;2300),500,IF(AND(F3&gt;1999, F3&lt;2200),700,IF(AND(F3&gt;1799, F3&lt;2000),900,1400)))),IF(H3="B",600,0))</f>
        <v>0</v>
      </c>
      <c r="J3" s="34"/>
      <c r="K3" s="37"/>
      <c r="L3" s="18">
        <f t="shared" ref="L3:L17" si="0">I3+K3</f>
        <v>0</v>
      </c>
      <c r="M3" s="5"/>
      <c r="N3" s="6"/>
      <c r="O3" s="18" t="str">
        <f>IFERROR(VLOOKUP($N3,Ubytování!$B$4:$J$16,8,0),"")</f>
        <v/>
      </c>
      <c r="P3" s="7"/>
      <c r="Q3" s="8"/>
      <c r="R3" s="8"/>
      <c r="S3" s="21">
        <f>R3-Q3</f>
        <v>0</v>
      </c>
      <c r="T3" s="9"/>
      <c r="U3" s="22">
        <f>S3*T3</f>
        <v>0</v>
      </c>
      <c r="V3" s="22">
        <f>L3+U3</f>
        <v>0</v>
      </c>
      <c r="W3" s="74"/>
      <c r="X3" s="10"/>
      <c r="Y3" s="11"/>
      <c r="Z3" s="12"/>
      <c r="AA3" s="12"/>
      <c r="AB3" s="12"/>
      <c r="AC3" s="12"/>
    </row>
    <row r="4" spans="1:29" s="2" customFormat="1" ht="27" customHeight="1" x14ac:dyDescent="0.2">
      <c r="A4" s="27">
        <v>2</v>
      </c>
      <c r="B4" s="4"/>
      <c r="C4" s="4"/>
      <c r="D4" s="4"/>
      <c r="E4" s="32"/>
      <c r="F4" s="32"/>
      <c r="G4" s="4"/>
      <c r="H4" s="34"/>
      <c r="I4" s="18">
        <f t="shared" ref="I4:I22" si="1">IF(H4="A",IF(F4&gt;2299,0,IF(AND(F4&gt;2199, F4&lt;2300),500,IF(AND(F4&gt;1999, F4&lt;2200),700,IF(AND(F4&gt;1799, F4&lt;2000),900,1400)))),IF(H4="B",600,0))</f>
        <v>0</v>
      </c>
      <c r="J4" s="4"/>
      <c r="K4" s="37"/>
      <c r="L4" s="18">
        <f t="shared" si="0"/>
        <v>0</v>
      </c>
      <c r="M4" s="5"/>
      <c r="N4" s="6"/>
      <c r="O4" s="18" t="str">
        <f>IFERROR(VLOOKUP($N4,Ubytování!$B$4:$J$16,8,0),"")</f>
        <v/>
      </c>
      <c r="P4" s="7"/>
      <c r="Q4" s="8"/>
      <c r="R4" s="8"/>
      <c r="S4" s="21">
        <f>R4-Q4</f>
        <v>0</v>
      </c>
      <c r="T4" s="9"/>
      <c r="U4" s="22">
        <f t="shared" ref="U4:U17" si="2">S4*T4</f>
        <v>0</v>
      </c>
      <c r="V4" s="22">
        <f t="shared" ref="V4:V17" si="3">L4+U4</f>
        <v>0</v>
      </c>
      <c r="W4" s="74"/>
      <c r="X4" s="10"/>
      <c r="Y4" s="11"/>
      <c r="Z4" s="12"/>
      <c r="AA4" s="12"/>
      <c r="AB4" s="12"/>
      <c r="AC4" s="12"/>
    </row>
    <row r="5" spans="1:29" s="2" customFormat="1" ht="27" customHeight="1" x14ac:dyDescent="0.2">
      <c r="A5" s="27">
        <v>3</v>
      </c>
      <c r="B5" s="4"/>
      <c r="C5" s="4"/>
      <c r="D5" s="4"/>
      <c r="E5" s="32"/>
      <c r="F5" s="32"/>
      <c r="G5" s="4"/>
      <c r="H5" s="34"/>
      <c r="I5" s="18">
        <f t="shared" si="1"/>
        <v>0</v>
      </c>
      <c r="J5" s="4"/>
      <c r="K5" s="37"/>
      <c r="L5" s="18">
        <f t="shared" si="0"/>
        <v>0</v>
      </c>
      <c r="M5" s="5"/>
      <c r="N5" s="6"/>
      <c r="O5" s="18" t="str">
        <f>IFERROR(VLOOKUP($N5,Ubytování!$B$4:$J$16,8,0),"")</f>
        <v/>
      </c>
      <c r="P5" s="7"/>
      <c r="Q5" s="8"/>
      <c r="R5" s="8"/>
      <c r="S5" s="21">
        <v>0</v>
      </c>
      <c r="T5" s="9"/>
      <c r="U5" s="22">
        <f t="shared" si="2"/>
        <v>0</v>
      </c>
      <c r="V5" s="22">
        <f t="shared" si="3"/>
        <v>0</v>
      </c>
      <c r="W5" s="74"/>
      <c r="X5" s="10"/>
      <c r="Y5" s="11"/>
      <c r="Z5" s="12"/>
      <c r="AA5" s="12"/>
      <c r="AB5" s="12"/>
      <c r="AC5" s="12"/>
    </row>
    <row r="6" spans="1:29" s="2" customFormat="1" ht="27" customHeight="1" x14ac:dyDescent="0.2">
      <c r="A6" s="27">
        <v>4</v>
      </c>
      <c r="B6" s="4"/>
      <c r="C6" s="4"/>
      <c r="D6" s="4"/>
      <c r="E6" s="32"/>
      <c r="F6" s="32"/>
      <c r="G6" s="4"/>
      <c r="H6" s="34"/>
      <c r="I6" s="18">
        <f t="shared" si="1"/>
        <v>0</v>
      </c>
      <c r="J6" s="4"/>
      <c r="K6" s="37"/>
      <c r="L6" s="18">
        <f t="shared" si="0"/>
        <v>0</v>
      </c>
      <c r="M6" s="5"/>
      <c r="N6" s="6"/>
      <c r="O6" s="18" t="str">
        <f>IFERROR(VLOOKUP($N6,Ubytování!$B$4:$J$16,8,0),"")</f>
        <v/>
      </c>
      <c r="P6" s="7"/>
      <c r="Q6" s="8"/>
      <c r="R6" s="8"/>
      <c r="S6" s="21">
        <f t="shared" ref="S6:S22" si="4">R6-Q6</f>
        <v>0</v>
      </c>
      <c r="T6" s="9"/>
      <c r="U6" s="22">
        <f t="shared" si="2"/>
        <v>0</v>
      </c>
      <c r="V6" s="22">
        <f t="shared" si="3"/>
        <v>0</v>
      </c>
      <c r="W6" s="74"/>
      <c r="X6" s="10"/>
      <c r="Y6" s="11"/>
      <c r="Z6" s="12"/>
      <c r="AA6" s="12"/>
      <c r="AB6" s="12"/>
      <c r="AC6" s="12"/>
    </row>
    <row r="7" spans="1:29" s="2" customFormat="1" ht="27" customHeight="1" x14ac:dyDescent="0.2">
      <c r="A7" s="27">
        <v>5</v>
      </c>
      <c r="B7" s="4"/>
      <c r="C7" s="4"/>
      <c r="D7" s="4"/>
      <c r="E7" s="32"/>
      <c r="F7" s="32"/>
      <c r="G7" s="4"/>
      <c r="H7" s="34"/>
      <c r="I7" s="18">
        <f t="shared" si="1"/>
        <v>0</v>
      </c>
      <c r="J7" s="4"/>
      <c r="K7" s="37"/>
      <c r="L7" s="18">
        <f t="shared" si="0"/>
        <v>0</v>
      </c>
      <c r="M7" s="5"/>
      <c r="N7" s="6"/>
      <c r="O7" s="18" t="str">
        <f>IFERROR(VLOOKUP($N7,Ubytování!$B$4:$J$16,8,0),"")</f>
        <v/>
      </c>
      <c r="P7" s="7"/>
      <c r="Q7" s="8"/>
      <c r="R7" s="8"/>
      <c r="S7" s="21">
        <f t="shared" si="4"/>
        <v>0</v>
      </c>
      <c r="T7" s="9"/>
      <c r="U7" s="22">
        <f t="shared" si="2"/>
        <v>0</v>
      </c>
      <c r="V7" s="22">
        <f t="shared" si="3"/>
        <v>0</v>
      </c>
      <c r="W7" s="74"/>
      <c r="X7" s="10"/>
      <c r="Y7" s="11"/>
      <c r="Z7" s="12"/>
      <c r="AA7" s="12"/>
      <c r="AB7" s="12"/>
      <c r="AC7" s="12"/>
    </row>
    <row r="8" spans="1:29" s="2" customFormat="1" ht="27" customHeight="1" x14ac:dyDescent="0.2">
      <c r="A8" s="27">
        <v>6</v>
      </c>
      <c r="B8" s="4"/>
      <c r="C8" s="4"/>
      <c r="D8" s="4"/>
      <c r="E8" s="32"/>
      <c r="F8" s="32"/>
      <c r="G8" s="4"/>
      <c r="H8" s="34"/>
      <c r="I8" s="18">
        <f t="shared" si="1"/>
        <v>0</v>
      </c>
      <c r="J8" s="4"/>
      <c r="K8" s="37"/>
      <c r="L8" s="18">
        <f t="shared" si="0"/>
        <v>0</v>
      </c>
      <c r="M8" s="5"/>
      <c r="N8" s="6"/>
      <c r="O8" s="18" t="str">
        <f>IFERROR(VLOOKUP($N8,Ubytování!$B$4:$J$16,8,0),"")</f>
        <v/>
      </c>
      <c r="P8" s="7"/>
      <c r="Q8" s="8"/>
      <c r="R8" s="8"/>
      <c r="S8" s="21">
        <f t="shared" si="4"/>
        <v>0</v>
      </c>
      <c r="T8" s="9"/>
      <c r="U8" s="22">
        <f t="shared" si="2"/>
        <v>0</v>
      </c>
      <c r="V8" s="22">
        <f t="shared" si="3"/>
        <v>0</v>
      </c>
      <c r="W8" s="74"/>
      <c r="X8" s="10"/>
      <c r="Y8" s="11"/>
      <c r="Z8" s="12"/>
      <c r="AA8" s="12"/>
      <c r="AB8" s="12"/>
      <c r="AC8" s="12"/>
    </row>
    <row r="9" spans="1:29" s="2" customFormat="1" ht="27" customHeight="1" x14ac:dyDescent="0.2">
      <c r="A9" s="27">
        <v>7</v>
      </c>
      <c r="B9" s="4"/>
      <c r="C9" s="4"/>
      <c r="D9" s="4"/>
      <c r="E9" s="32"/>
      <c r="F9" s="32"/>
      <c r="G9" s="4"/>
      <c r="H9" s="34"/>
      <c r="I9" s="18">
        <f t="shared" si="1"/>
        <v>0</v>
      </c>
      <c r="J9" s="4"/>
      <c r="K9" s="37"/>
      <c r="L9" s="18">
        <f t="shared" si="0"/>
        <v>0</v>
      </c>
      <c r="M9" s="5"/>
      <c r="N9" s="6"/>
      <c r="O9" s="18" t="str">
        <f>IFERROR(VLOOKUP($N9,Ubytování!$B$4:$J$16,8,0),"")</f>
        <v/>
      </c>
      <c r="P9" s="7"/>
      <c r="Q9" s="8"/>
      <c r="R9" s="8"/>
      <c r="S9" s="21">
        <f t="shared" si="4"/>
        <v>0</v>
      </c>
      <c r="T9" s="9"/>
      <c r="U9" s="22">
        <f t="shared" si="2"/>
        <v>0</v>
      </c>
      <c r="V9" s="22">
        <f t="shared" si="3"/>
        <v>0</v>
      </c>
      <c r="W9" s="74"/>
      <c r="X9" s="10"/>
      <c r="Y9" s="11"/>
      <c r="Z9" s="12"/>
      <c r="AA9" s="12"/>
      <c r="AB9" s="12"/>
      <c r="AC9" s="12"/>
    </row>
    <row r="10" spans="1:29" s="2" customFormat="1" ht="27" customHeight="1" x14ac:dyDescent="0.2">
      <c r="A10" s="27">
        <v>8</v>
      </c>
      <c r="B10" s="4"/>
      <c r="C10" s="4"/>
      <c r="D10" s="4"/>
      <c r="E10" s="32"/>
      <c r="F10" s="32"/>
      <c r="G10" s="4"/>
      <c r="H10" s="34"/>
      <c r="I10" s="18">
        <f t="shared" si="1"/>
        <v>0</v>
      </c>
      <c r="J10" s="4"/>
      <c r="K10" s="37"/>
      <c r="L10" s="18">
        <f t="shared" si="0"/>
        <v>0</v>
      </c>
      <c r="M10" s="5"/>
      <c r="N10" s="6"/>
      <c r="O10" s="18" t="str">
        <f>IFERROR(VLOOKUP($N10,Ubytování!$B$4:$J$16,8,0),"")</f>
        <v/>
      </c>
      <c r="P10" s="7"/>
      <c r="Q10" s="8"/>
      <c r="R10" s="8"/>
      <c r="S10" s="21">
        <f t="shared" si="4"/>
        <v>0</v>
      </c>
      <c r="T10" s="9"/>
      <c r="U10" s="22">
        <f t="shared" si="2"/>
        <v>0</v>
      </c>
      <c r="V10" s="22">
        <f t="shared" si="3"/>
        <v>0</v>
      </c>
      <c r="W10" s="74"/>
      <c r="X10" s="10"/>
      <c r="Y10" s="11"/>
      <c r="Z10" s="12"/>
      <c r="AA10" s="12"/>
      <c r="AB10" s="12"/>
      <c r="AC10" s="12"/>
    </row>
    <row r="11" spans="1:29" s="2" customFormat="1" ht="27" customHeight="1" x14ac:dyDescent="0.2">
      <c r="A11" s="27">
        <v>9</v>
      </c>
      <c r="B11" s="4"/>
      <c r="C11" s="4"/>
      <c r="D11" s="4"/>
      <c r="E11" s="32"/>
      <c r="F11" s="32"/>
      <c r="G11" s="4"/>
      <c r="H11" s="34"/>
      <c r="I11" s="18">
        <f t="shared" si="1"/>
        <v>0</v>
      </c>
      <c r="J11" s="4"/>
      <c r="K11" s="37"/>
      <c r="L11" s="18">
        <f t="shared" si="0"/>
        <v>0</v>
      </c>
      <c r="M11" s="5"/>
      <c r="N11" s="6"/>
      <c r="O11" s="18" t="str">
        <f>IFERROR(VLOOKUP($N11,Ubytování!$B$4:$J$16,8,0),"")</f>
        <v/>
      </c>
      <c r="P11" s="7"/>
      <c r="Q11" s="8"/>
      <c r="R11" s="8"/>
      <c r="S11" s="21">
        <f t="shared" si="4"/>
        <v>0</v>
      </c>
      <c r="T11" s="9"/>
      <c r="U11" s="22">
        <f t="shared" si="2"/>
        <v>0</v>
      </c>
      <c r="V11" s="22">
        <f t="shared" si="3"/>
        <v>0</v>
      </c>
      <c r="W11" s="74"/>
      <c r="X11" s="10"/>
      <c r="Y11" s="11"/>
      <c r="Z11" s="12"/>
      <c r="AA11" s="12"/>
      <c r="AB11" s="12"/>
      <c r="AC11" s="12"/>
    </row>
    <row r="12" spans="1:29" s="2" customFormat="1" ht="27" customHeight="1" x14ac:dyDescent="0.2">
      <c r="A12" s="27">
        <v>10</v>
      </c>
      <c r="B12" s="4"/>
      <c r="C12" s="4"/>
      <c r="D12" s="4"/>
      <c r="E12" s="32"/>
      <c r="F12" s="32"/>
      <c r="G12" s="4"/>
      <c r="H12" s="34"/>
      <c r="I12" s="18">
        <f t="shared" si="1"/>
        <v>0</v>
      </c>
      <c r="J12" s="4"/>
      <c r="K12" s="37"/>
      <c r="L12" s="18">
        <f t="shared" si="0"/>
        <v>0</v>
      </c>
      <c r="M12" s="5"/>
      <c r="N12" s="6"/>
      <c r="O12" s="18" t="str">
        <f>IFERROR(VLOOKUP($N12,Ubytování!$B$4:$J$16,8,0),"")</f>
        <v/>
      </c>
      <c r="P12" s="7"/>
      <c r="Q12" s="8"/>
      <c r="R12" s="8"/>
      <c r="S12" s="21">
        <f t="shared" si="4"/>
        <v>0</v>
      </c>
      <c r="T12" s="9"/>
      <c r="U12" s="22">
        <f t="shared" si="2"/>
        <v>0</v>
      </c>
      <c r="V12" s="22">
        <f t="shared" si="3"/>
        <v>0</v>
      </c>
      <c r="W12" s="74"/>
      <c r="X12" s="10"/>
      <c r="Y12" s="11"/>
      <c r="Z12" s="12"/>
      <c r="AA12" s="12"/>
      <c r="AB12" s="12"/>
      <c r="AC12" s="12"/>
    </row>
    <row r="13" spans="1:29" s="2" customFormat="1" ht="27" customHeight="1" x14ac:dyDescent="0.2">
      <c r="A13" s="27">
        <v>11</v>
      </c>
      <c r="B13" s="4"/>
      <c r="C13" s="4"/>
      <c r="D13" s="4"/>
      <c r="E13" s="32"/>
      <c r="F13" s="32"/>
      <c r="G13" s="4"/>
      <c r="H13" s="34"/>
      <c r="I13" s="18">
        <f t="shared" si="1"/>
        <v>0</v>
      </c>
      <c r="J13" s="4"/>
      <c r="K13" s="37"/>
      <c r="L13" s="18">
        <f t="shared" si="0"/>
        <v>0</v>
      </c>
      <c r="M13" s="5"/>
      <c r="N13" s="6"/>
      <c r="O13" s="18" t="str">
        <f>IFERROR(VLOOKUP($N13,Ubytování!$B$4:$J$16,8,0),"")</f>
        <v/>
      </c>
      <c r="P13" s="7"/>
      <c r="Q13" s="8"/>
      <c r="R13" s="8"/>
      <c r="S13" s="21">
        <f t="shared" si="4"/>
        <v>0</v>
      </c>
      <c r="T13" s="9"/>
      <c r="U13" s="22">
        <f t="shared" si="2"/>
        <v>0</v>
      </c>
      <c r="V13" s="22">
        <f t="shared" si="3"/>
        <v>0</v>
      </c>
      <c r="W13" s="74"/>
      <c r="X13" s="10"/>
      <c r="Y13" s="11"/>
      <c r="Z13" s="12"/>
      <c r="AA13" s="12"/>
      <c r="AB13" s="12"/>
      <c r="AC13" s="12"/>
    </row>
    <row r="14" spans="1:29" s="2" customFormat="1" ht="27" customHeight="1" x14ac:dyDescent="0.2">
      <c r="A14" s="27">
        <v>12</v>
      </c>
      <c r="B14" s="4"/>
      <c r="C14" s="4"/>
      <c r="D14" s="4"/>
      <c r="E14" s="32"/>
      <c r="F14" s="32"/>
      <c r="G14" s="4"/>
      <c r="H14" s="34"/>
      <c r="I14" s="18">
        <f t="shared" si="1"/>
        <v>0</v>
      </c>
      <c r="J14" s="4"/>
      <c r="K14" s="37"/>
      <c r="L14" s="18">
        <f t="shared" si="0"/>
        <v>0</v>
      </c>
      <c r="M14" s="5"/>
      <c r="N14" s="6"/>
      <c r="O14" s="18" t="str">
        <f>IFERROR(VLOOKUP($N14,Ubytování!$B$4:$J$16,8,0),"")</f>
        <v/>
      </c>
      <c r="P14" s="7"/>
      <c r="Q14" s="8"/>
      <c r="R14" s="8"/>
      <c r="S14" s="21">
        <f t="shared" si="4"/>
        <v>0</v>
      </c>
      <c r="T14" s="9"/>
      <c r="U14" s="22">
        <f t="shared" si="2"/>
        <v>0</v>
      </c>
      <c r="V14" s="22">
        <f t="shared" si="3"/>
        <v>0</v>
      </c>
      <c r="W14" s="74"/>
      <c r="X14" s="10"/>
      <c r="Y14" s="11"/>
      <c r="Z14" s="12"/>
      <c r="AA14" s="12"/>
      <c r="AB14" s="12"/>
      <c r="AC14" s="12"/>
    </row>
    <row r="15" spans="1:29" s="2" customFormat="1" ht="27" customHeight="1" x14ac:dyDescent="0.2">
      <c r="A15" s="27">
        <v>13</v>
      </c>
      <c r="B15" s="4"/>
      <c r="C15" s="4"/>
      <c r="D15" s="4"/>
      <c r="E15" s="32"/>
      <c r="F15" s="32"/>
      <c r="G15" s="4"/>
      <c r="H15" s="34"/>
      <c r="I15" s="18">
        <f t="shared" si="1"/>
        <v>0</v>
      </c>
      <c r="J15" s="4"/>
      <c r="K15" s="37"/>
      <c r="L15" s="18">
        <f t="shared" si="0"/>
        <v>0</v>
      </c>
      <c r="M15" s="5"/>
      <c r="N15" s="6"/>
      <c r="O15" s="18" t="str">
        <f>IFERROR(VLOOKUP($N15,Ubytování!$B$4:$J$16,8,0),"")</f>
        <v/>
      </c>
      <c r="P15" s="7"/>
      <c r="Q15" s="8"/>
      <c r="R15" s="8"/>
      <c r="S15" s="21">
        <f t="shared" si="4"/>
        <v>0</v>
      </c>
      <c r="T15" s="9"/>
      <c r="U15" s="22">
        <f t="shared" si="2"/>
        <v>0</v>
      </c>
      <c r="V15" s="22">
        <f t="shared" si="3"/>
        <v>0</v>
      </c>
      <c r="W15" s="74"/>
      <c r="X15" s="10"/>
      <c r="Y15" s="11"/>
      <c r="Z15" s="12"/>
      <c r="AA15" s="12"/>
      <c r="AB15" s="12"/>
      <c r="AC15" s="12"/>
    </row>
    <row r="16" spans="1:29" s="2" customFormat="1" ht="27" customHeight="1" x14ac:dyDescent="0.2">
      <c r="A16" s="27">
        <v>14</v>
      </c>
      <c r="B16" s="4"/>
      <c r="C16" s="4"/>
      <c r="D16" s="4"/>
      <c r="E16" s="32"/>
      <c r="F16" s="32"/>
      <c r="G16" s="4"/>
      <c r="H16" s="34"/>
      <c r="I16" s="18">
        <f t="shared" si="1"/>
        <v>0</v>
      </c>
      <c r="J16" s="4"/>
      <c r="K16" s="37"/>
      <c r="L16" s="18">
        <f t="shared" si="0"/>
        <v>0</v>
      </c>
      <c r="M16" s="5"/>
      <c r="N16" s="6"/>
      <c r="O16" s="18" t="str">
        <f>IFERROR(VLOOKUP($N16,Ubytování!$B$4:$J$16,8,0),"")</f>
        <v/>
      </c>
      <c r="P16" s="7"/>
      <c r="Q16" s="8"/>
      <c r="R16" s="8"/>
      <c r="S16" s="21">
        <f t="shared" si="4"/>
        <v>0</v>
      </c>
      <c r="T16" s="9"/>
      <c r="U16" s="22">
        <f t="shared" si="2"/>
        <v>0</v>
      </c>
      <c r="V16" s="22">
        <f t="shared" si="3"/>
        <v>0</v>
      </c>
      <c r="W16" s="74"/>
      <c r="X16" s="10"/>
      <c r="Y16" s="11"/>
      <c r="Z16" s="12"/>
      <c r="AA16" s="12"/>
      <c r="AB16" s="12"/>
      <c r="AC16" s="12"/>
    </row>
    <row r="17" spans="1:29" s="2" customFormat="1" ht="27" customHeight="1" x14ac:dyDescent="0.2">
      <c r="A17" s="27">
        <v>15</v>
      </c>
      <c r="B17" s="4"/>
      <c r="C17" s="4"/>
      <c r="D17" s="4"/>
      <c r="E17" s="32"/>
      <c r="F17" s="32"/>
      <c r="G17" s="4"/>
      <c r="H17" s="34"/>
      <c r="I17" s="18">
        <f t="shared" si="1"/>
        <v>0</v>
      </c>
      <c r="J17" s="4"/>
      <c r="K17" s="37"/>
      <c r="L17" s="18">
        <f t="shared" si="0"/>
        <v>0</v>
      </c>
      <c r="M17" s="5"/>
      <c r="N17" s="6"/>
      <c r="O17" s="18" t="str">
        <f>IFERROR(VLOOKUP($N17,Ubytování!$B$4:$J$16,8,0),"")</f>
        <v/>
      </c>
      <c r="P17" s="7"/>
      <c r="Q17" s="8"/>
      <c r="R17" s="8"/>
      <c r="S17" s="21">
        <f t="shared" si="4"/>
        <v>0</v>
      </c>
      <c r="T17" s="9"/>
      <c r="U17" s="22">
        <f t="shared" si="2"/>
        <v>0</v>
      </c>
      <c r="V17" s="22">
        <f t="shared" si="3"/>
        <v>0</v>
      </c>
      <c r="W17" s="74"/>
      <c r="X17" s="10"/>
      <c r="Y17" s="11"/>
      <c r="Z17" s="12"/>
      <c r="AA17" s="12"/>
      <c r="AB17" s="12"/>
      <c r="AC17" s="12"/>
    </row>
    <row r="18" spans="1:29" s="2" customFormat="1" ht="27" customHeight="1" x14ac:dyDescent="0.2">
      <c r="A18" s="27">
        <v>16</v>
      </c>
      <c r="B18" s="4"/>
      <c r="C18" s="4"/>
      <c r="D18" s="4"/>
      <c r="E18" s="32"/>
      <c r="F18" s="32"/>
      <c r="G18" s="4"/>
      <c r="H18" s="34"/>
      <c r="I18" s="18">
        <f t="shared" si="1"/>
        <v>0</v>
      </c>
      <c r="J18" s="4"/>
      <c r="K18" s="37"/>
      <c r="L18" s="18">
        <f>I18+K18</f>
        <v>0</v>
      </c>
      <c r="M18" s="5"/>
      <c r="N18" s="6"/>
      <c r="O18" s="18" t="str">
        <f>IFERROR(VLOOKUP($N18,Ubytování!$B$4:$J$16,8,0),"")</f>
        <v/>
      </c>
      <c r="P18" s="7"/>
      <c r="Q18" s="8"/>
      <c r="R18" s="8"/>
      <c r="S18" s="21">
        <f t="shared" si="4"/>
        <v>0</v>
      </c>
      <c r="T18" s="9"/>
      <c r="U18" s="22">
        <f>S18*T18</f>
        <v>0</v>
      </c>
      <c r="V18" s="22">
        <f>L18+U18</f>
        <v>0</v>
      </c>
      <c r="W18" s="74"/>
      <c r="X18" s="10"/>
      <c r="Y18" s="11"/>
      <c r="Z18" s="12"/>
      <c r="AA18" s="12"/>
      <c r="AB18" s="12"/>
      <c r="AC18" s="12"/>
    </row>
    <row r="19" spans="1:29" s="2" customFormat="1" ht="27" customHeight="1" x14ac:dyDescent="0.2">
      <c r="A19" s="27">
        <v>17</v>
      </c>
      <c r="B19" s="4"/>
      <c r="C19" s="4"/>
      <c r="D19" s="4"/>
      <c r="E19" s="32"/>
      <c r="F19" s="32"/>
      <c r="G19" s="4"/>
      <c r="H19" s="34"/>
      <c r="I19" s="18">
        <f t="shared" si="1"/>
        <v>0</v>
      </c>
      <c r="J19" s="4"/>
      <c r="K19" s="37"/>
      <c r="L19" s="18">
        <f>I19+K19</f>
        <v>0</v>
      </c>
      <c r="M19" s="5"/>
      <c r="N19" s="6"/>
      <c r="O19" s="18" t="str">
        <f>IFERROR(VLOOKUP($N19,Ubytování!$B$4:$J$16,8,0),"")</f>
        <v/>
      </c>
      <c r="P19" s="7"/>
      <c r="Q19" s="8"/>
      <c r="R19" s="8"/>
      <c r="S19" s="21">
        <f t="shared" si="4"/>
        <v>0</v>
      </c>
      <c r="T19" s="9"/>
      <c r="U19" s="22">
        <f>S19*T19</f>
        <v>0</v>
      </c>
      <c r="V19" s="22">
        <f>L19+U19</f>
        <v>0</v>
      </c>
      <c r="W19" s="74"/>
      <c r="X19" s="10"/>
      <c r="Y19" s="11"/>
      <c r="Z19" s="12"/>
      <c r="AA19" s="12"/>
      <c r="AB19" s="12"/>
      <c r="AC19" s="12"/>
    </row>
    <row r="20" spans="1:29" s="2" customFormat="1" ht="27" customHeight="1" x14ac:dyDescent="0.2">
      <c r="A20" s="27">
        <v>18</v>
      </c>
      <c r="B20" s="4"/>
      <c r="C20" s="4"/>
      <c r="D20" s="4"/>
      <c r="E20" s="32"/>
      <c r="F20" s="32"/>
      <c r="G20" s="4"/>
      <c r="H20" s="34"/>
      <c r="I20" s="18">
        <f t="shared" si="1"/>
        <v>0</v>
      </c>
      <c r="J20" s="4"/>
      <c r="K20" s="37"/>
      <c r="L20" s="18">
        <f>I20+K20</f>
        <v>0</v>
      </c>
      <c r="M20" s="5"/>
      <c r="N20" s="6"/>
      <c r="O20" s="18" t="str">
        <f>IFERROR(VLOOKUP($N20,Ubytování!$B$4:$J$16,8,0),"")</f>
        <v/>
      </c>
      <c r="P20" s="7"/>
      <c r="Q20" s="8"/>
      <c r="R20" s="8"/>
      <c r="S20" s="21">
        <f t="shared" si="4"/>
        <v>0</v>
      </c>
      <c r="T20" s="9"/>
      <c r="U20" s="22">
        <f>S20*T20</f>
        <v>0</v>
      </c>
      <c r="V20" s="22">
        <f>L20+U20</f>
        <v>0</v>
      </c>
      <c r="W20" s="74"/>
      <c r="X20" s="10"/>
      <c r="Y20" s="11"/>
      <c r="Z20" s="12"/>
      <c r="AA20" s="12"/>
      <c r="AB20" s="12"/>
      <c r="AC20" s="12"/>
    </row>
    <row r="21" spans="1:29" s="2" customFormat="1" ht="27" customHeight="1" x14ac:dyDescent="0.2">
      <c r="A21" s="27">
        <v>19</v>
      </c>
      <c r="B21" s="4"/>
      <c r="C21" s="4"/>
      <c r="D21" s="4"/>
      <c r="E21" s="32"/>
      <c r="F21" s="32"/>
      <c r="G21" s="4"/>
      <c r="H21" s="34"/>
      <c r="I21" s="18">
        <f t="shared" si="1"/>
        <v>0</v>
      </c>
      <c r="J21" s="4"/>
      <c r="K21" s="37"/>
      <c r="L21" s="18">
        <f>I21+K21</f>
        <v>0</v>
      </c>
      <c r="M21" s="5"/>
      <c r="N21" s="6"/>
      <c r="O21" s="18" t="str">
        <f>IFERROR(VLOOKUP($N21,Ubytování!$B$4:$J$16,8,0),"")</f>
        <v/>
      </c>
      <c r="P21" s="7"/>
      <c r="Q21" s="8"/>
      <c r="R21" s="8"/>
      <c r="S21" s="21">
        <f t="shared" si="4"/>
        <v>0</v>
      </c>
      <c r="T21" s="9"/>
      <c r="U21" s="22">
        <f>S21*T21</f>
        <v>0</v>
      </c>
      <c r="V21" s="22">
        <f>L21+U21</f>
        <v>0</v>
      </c>
      <c r="W21" s="74"/>
      <c r="X21" s="10"/>
      <c r="Y21" s="11"/>
      <c r="Z21" s="12"/>
      <c r="AA21" s="12"/>
      <c r="AB21" s="12"/>
      <c r="AC21" s="12"/>
    </row>
    <row r="22" spans="1:29" s="2" customFormat="1" ht="27" customHeight="1" x14ac:dyDescent="0.2">
      <c r="A22" s="27">
        <v>20</v>
      </c>
      <c r="B22" s="4"/>
      <c r="C22" s="4"/>
      <c r="D22" s="4"/>
      <c r="E22" s="32"/>
      <c r="F22" s="32"/>
      <c r="G22" s="4"/>
      <c r="H22" s="34"/>
      <c r="I22" s="18">
        <f t="shared" si="1"/>
        <v>0</v>
      </c>
      <c r="J22" s="4"/>
      <c r="K22" s="37"/>
      <c r="L22" s="18">
        <f>I22+K22</f>
        <v>0</v>
      </c>
      <c r="M22" s="5"/>
      <c r="N22" s="6"/>
      <c r="O22" s="18" t="str">
        <f>IFERROR(VLOOKUP($N22,Ubytování!$B$4:$J$16,8,0),"")</f>
        <v/>
      </c>
      <c r="P22" s="7"/>
      <c r="Q22" s="8"/>
      <c r="R22" s="8"/>
      <c r="S22" s="21">
        <f t="shared" si="4"/>
        <v>0</v>
      </c>
      <c r="T22" s="9"/>
      <c r="U22" s="22">
        <f>S22*T22</f>
        <v>0</v>
      </c>
      <c r="V22" s="22">
        <f>L22+U22</f>
        <v>0</v>
      </c>
      <c r="W22" s="74"/>
      <c r="X22" s="10"/>
      <c r="Y22" s="11"/>
      <c r="Z22" s="12"/>
      <c r="AA22" s="12"/>
      <c r="AB22" s="12"/>
      <c r="AC22" s="12"/>
    </row>
    <row r="23" spans="1:29" ht="15.75" x14ac:dyDescent="0.2">
      <c r="A23" s="35" t="s">
        <v>31</v>
      </c>
    </row>
  </sheetData>
  <phoneticPr fontId="3" type="noConversion"/>
  <dataValidations count="11">
    <dataValidation type="whole" allowBlank="1" showInputMessage="1" showErrorMessage="1" sqref="K2:K22 I2:I22 U2:U22" xr:uid="{00000000-0002-0000-0100-000000000000}">
      <formula1>-5000</formula1>
      <formula2>5000</formula2>
    </dataValidation>
    <dataValidation type="list" allowBlank="1" showInputMessage="1" showErrorMessage="1" sqref="H2:H22" xr:uid="{00000000-0002-0000-0100-000001000000}">
      <formula1>"A,B,Doprovod"</formula1>
    </dataValidation>
    <dataValidation type="whole" allowBlank="1" showInputMessage="1" showErrorMessage="1" sqref="E2:F2" xr:uid="{00000000-0002-0000-0100-000002000000}">
      <formula1>1200</formula1>
      <formula2>3000</formula2>
    </dataValidation>
    <dataValidation type="list" allowBlank="1" showInputMessage="1" showErrorMessage="1" sqref="M2:M22" xr:uid="{00000000-0002-0000-0100-000003000000}">
      <formula1>"ANO, NE"</formula1>
    </dataValidation>
    <dataValidation type="date" allowBlank="1" showInputMessage="1" showErrorMessage="1" sqref="C2" xr:uid="{00000000-0002-0000-0100-000004000000}">
      <formula1>7306</formula1>
      <formula2>38718</formula2>
    </dataValidation>
    <dataValidation type="whole" allowBlank="1" showInputMessage="1" showErrorMessage="1" sqref="T2" xr:uid="{00000000-0002-0000-0100-000005000000}">
      <formula1>100</formula1>
      <formula2>500</formula2>
    </dataValidation>
    <dataValidation type="date" allowBlank="1" showInputMessage="1" showErrorMessage="1" sqref="C4:C22" xr:uid="{00000000-0002-0000-0100-000006000000}">
      <formula1>7306</formula1>
      <formula2>54789</formula2>
    </dataValidation>
    <dataValidation type="whole" allowBlank="1" showInputMessage="1" showErrorMessage="1" sqref="E3:F22" xr:uid="{00000000-0002-0000-0100-000007000000}">
      <formula1>1000</formula1>
      <formula2>3000</formula2>
    </dataValidation>
    <dataValidation type="whole" allowBlank="1" showInputMessage="1" showErrorMessage="1" sqref="T3:T22" xr:uid="{00000000-0002-0000-0100-000008000000}">
      <formula1>100</formula1>
      <formula2>800</formula2>
    </dataValidation>
    <dataValidation type="list" allowBlank="1" showInputMessage="1" showErrorMessage="1" sqref="W2:W22" xr:uid="{00000000-0002-0000-0100-000009000000}">
      <formula1>"Převodem (účet propozice), Převodem (faktura), Na místě (s příplatkem)"</formula1>
    </dataValidation>
    <dataValidation type="list" allowBlank="1" showInputMessage="1" showErrorMessage="1" sqref="N2:N22" xr:uid="{00000000-0002-0000-0100-00000A000000}">
      <formula1>"Domov mládeže ISŠ, Penzion Klatovský dvůr, Penzion U parku, Penzion Na vršku, Penzion Pod Černou věží, Penzion Nela, Penzion Time-out, Penzion Hejtman, Hotel Time-out, Hotel Rozvoj, Žádné"</formula1>
    </dataValidation>
  </dataValidations>
  <hyperlinks>
    <hyperlink ref="Y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horizontalDpi="12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2:IQ15"/>
  <sheetViews>
    <sheetView workbookViewId="0">
      <selection activeCell="K7" sqref="K7"/>
    </sheetView>
  </sheetViews>
  <sheetFormatPr defaultColWidth="6.85546875" defaultRowHeight="14.25" x14ac:dyDescent="0.2"/>
  <cols>
    <col min="1" max="1" width="6.85546875" style="38" customWidth="1"/>
    <col min="2" max="2" width="20.7109375" style="38" customWidth="1"/>
    <col min="3" max="3" width="56.140625" style="38" customWidth="1"/>
    <col min="4" max="4" width="13.42578125" style="38" customWidth="1"/>
    <col min="5" max="8" width="7.140625" style="38" customWidth="1"/>
    <col min="9" max="9" width="0" style="38" hidden="1" customWidth="1"/>
    <col min="10" max="250" width="9.140625" style="38" customWidth="1"/>
    <col min="251" max="251" width="6.85546875" style="38" customWidth="1"/>
  </cols>
  <sheetData>
    <row r="2" spans="1:9" ht="41.25" customHeight="1" x14ac:dyDescent="0.2">
      <c r="A2" s="76" t="s">
        <v>36</v>
      </c>
      <c r="B2" s="77"/>
      <c r="C2" s="77"/>
      <c r="D2" s="77"/>
      <c r="E2" s="77"/>
      <c r="F2" s="77"/>
      <c r="G2" s="77"/>
      <c r="H2" s="78"/>
    </row>
    <row r="3" spans="1:9" ht="18" x14ac:dyDescent="0.2">
      <c r="A3" s="39"/>
      <c r="B3" s="40"/>
      <c r="C3" s="40"/>
      <c r="D3" s="40"/>
      <c r="E3" s="79" t="s">
        <v>37</v>
      </c>
      <c r="F3" s="79"/>
      <c r="G3" s="79"/>
      <c r="H3" s="80"/>
    </row>
    <row r="4" spans="1:9" ht="24" x14ac:dyDescent="0.2">
      <c r="A4" s="41" t="s">
        <v>38</v>
      </c>
      <c r="B4" s="42" t="s">
        <v>39</v>
      </c>
      <c r="C4" s="42" t="s">
        <v>40</v>
      </c>
      <c r="D4" s="43" t="s">
        <v>41</v>
      </c>
      <c r="E4" s="42" t="s">
        <v>42</v>
      </c>
      <c r="F4" s="42" t="s">
        <v>43</v>
      </c>
      <c r="G4" s="42" t="s">
        <v>44</v>
      </c>
      <c r="H4" s="44" t="s">
        <v>45</v>
      </c>
    </row>
    <row r="5" spans="1:9" ht="24" x14ac:dyDescent="0.2">
      <c r="A5" s="45" t="s">
        <v>35</v>
      </c>
      <c r="B5" s="46" t="s">
        <v>46</v>
      </c>
      <c r="C5" s="62" t="s">
        <v>78</v>
      </c>
      <c r="D5" s="47" t="s">
        <v>47</v>
      </c>
      <c r="E5" s="48">
        <v>390</v>
      </c>
      <c r="F5" s="48">
        <v>290</v>
      </c>
      <c r="G5" s="48">
        <v>290</v>
      </c>
      <c r="H5" s="49"/>
      <c r="I5" s="67" t="str">
        <f>A5</f>
        <v>A</v>
      </c>
    </row>
    <row r="6" spans="1:9" ht="19.5" customHeight="1" x14ac:dyDescent="0.2">
      <c r="A6" s="51" t="s">
        <v>48</v>
      </c>
      <c r="B6" s="52" t="s">
        <v>49</v>
      </c>
      <c r="C6" s="63" t="s">
        <v>50</v>
      </c>
      <c r="D6" s="53" t="s">
        <v>51</v>
      </c>
      <c r="E6" s="54">
        <v>500</v>
      </c>
      <c r="F6" s="54">
        <v>400</v>
      </c>
      <c r="G6" s="54">
        <v>400</v>
      </c>
      <c r="H6" s="55">
        <v>400</v>
      </c>
      <c r="I6" s="67" t="str">
        <f t="shared" ref="I6:I15" si="0">A6</f>
        <v>B</v>
      </c>
    </row>
    <row r="7" spans="1:9" ht="19.5" customHeight="1" x14ac:dyDescent="0.2">
      <c r="A7" s="45" t="s">
        <v>52</v>
      </c>
      <c r="B7" s="46" t="s">
        <v>53</v>
      </c>
      <c r="C7" s="64" t="s">
        <v>54</v>
      </c>
      <c r="D7" s="47" t="s">
        <v>51</v>
      </c>
      <c r="E7" s="48">
        <v>500</v>
      </c>
      <c r="F7" s="48">
        <v>400</v>
      </c>
      <c r="G7" s="48">
        <v>400</v>
      </c>
      <c r="H7" s="55">
        <v>400</v>
      </c>
      <c r="I7" s="67" t="str">
        <f t="shared" si="0"/>
        <v>C</v>
      </c>
    </row>
    <row r="8" spans="1:9" ht="19.5" customHeight="1" x14ac:dyDescent="0.2">
      <c r="A8" s="45" t="s">
        <v>55</v>
      </c>
      <c r="B8" s="46" t="s">
        <v>56</v>
      </c>
      <c r="C8" s="64" t="s">
        <v>57</v>
      </c>
      <c r="D8" s="47" t="s">
        <v>58</v>
      </c>
      <c r="E8" s="48">
        <v>500</v>
      </c>
      <c r="F8" s="48">
        <v>400</v>
      </c>
      <c r="G8" s="48">
        <v>400</v>
      </c>
      <c r="H8" s="55">
        <v>350</v>
      </c>
      <c r="I8" s="67" t="str">
        <f t="shared" si="0"/>
        <v>D</v>
      </c>
    </row>
    <row r="9" spans="1:9" ht="19.5" customHeight="1" x14ac:dyDescent="0.2">
      <c r="A9" s="45" t="s">
        <v>59</v>
      </c>
      <c r="B9" s="46" t="s">
        <v>60</v>
      </c>
      <c r="C9" s="65" t="s">
        <v>61</v>
      </c>
      <c r="D9" s="47" t="s">
        <v>62</v>
      </c>
      <c r="E9" s="48">
        <v>500</v>
      </c>
      <c r="F9" s="48">
        <v>450</v>
      </c>
      <c r="G9" s="50"/>
      <c r="H9" s="56"/>
      <c r="I9" s="67" t="str">
        <f t="shared" si="0"/>
        <v>E</v>
      </c>
    </row>
    <row r="10" spans="1:9" ht="19.5" customHeight="1" x14ac:dyDescent="0.2">
      <c r="A10" s="45" t="s">
        <v>63</v>
      </c>
      <c r="B10" s="46" t="s">
        <v>64</v>
      </c>
      <c r="C10" s="64" t="s">
        <v>65</v>
      </c>
      <c r="D10" s="47" t="s">
        <v>66</v>
      </c>
      <c r="E10" s="48">
        <v>650</v>
      </c>
      <c r="F10" s="48">
        <v>450</v>
      </c>
      <c r="G10" s="48">
        <v>450</v>
      </c>
      <c r="H10" s="55">
        <v>400</v>
      </c>
      <c r="I10" s="67" t="str">
        <f t="shared" si="0"/>
        <v>F</v>
      </c>
    </row>
    <row r="11" spans="1:9" ht="19.5" customHeight="1" x14ac:dyDescent="0.2">
      <c r="A11" s="45" t="s">
        <v>67</v>
      </c>
      <c r="B11" s="46" t="s">
        <v>68</v>
      </c>
      <c r="C11" s="64" t="s">
        <v>69</v>
      </c>
      <c r="D11" s="47" t="s">
        <v>58</v>
      </c>
      <c r="E11" s="48">
        <v>650</v>
      </c>
      <c r="F11" s="48">
        <v>450</v>
      </c>
      <c r="G11" s="48">
        <v>400</v>
      </c>
      <c r="H11" s="55">
        <v>350</v>
      </c>
      <c r="I11" s="67" t="str">
        <f t="shared" si="0"/>
        <v>G</v>
      </c>
    </row>
    <row r="12" spans="1:9" ht="19.5" customHeight="1" x14ac:dyDescent="0.2">
      <c r="A12" s="45" t="s">
        <v>70</v>
      </c>
      <c r="B12" s="46" t="s">
        <v>71</v>
      </c>
      <c r="C12" s="64" t="s">
        <v>72</v>
      </c>
      <c r="D12" s="47" t="s">
        <v>47</v>
      </c>
      <c r="E12" s="48">
        <v>650</v>
      </c>
      <c r="F12" s="48">
        <v>500</v>
      </c>
      <c r="G12" s="48">
        <v>450</v>
      </c>
      <c r="H12" s="56"/>
      <c r="I12" s="67" t="str">
        <f t="shared" si="0"/>
        <v>H</v>
      </c>
    </row>
    <row r="13" spans="1:9" ht="19.5" customHeight="1" x14ac:dyDescent="0.2">
      <c r="A13" s="45" t="s">
        <v>73</v>
      </c>
      <c r="B13" s="46" t="s">
        <v>75</v>
      </c>
      <c r="C13" s="64" t="s">
        <v>69</v>
      </c>
      <c r="D13" s="47" t="s">
        <v>58</v>
      </c>
      <c r="E13" s="48">
        <v>850</v>
      </c>
      <c r="F13" s="48">
        <v>500</v>
      </c>
      <c r="G13" s="50"/>
      <c r="H13" s="56"/>
      <c r="I13" s="67" t="str">
        <f t="shared" si="0"/>
        <v>I</v>
      </c>
    </row>
    <row r="14" spans="1:9" ht="19.5" customHeight="1" x14ac:dyDescent="0.2">
      <c r="A14" s="45" t="s">
        <v>74</v>
      </c>
      <c r="B14" s="46" t="s">
        <v>76</v>
      </c>
      <c r="C14" s="65" t="s">
        <v>77</v>
      </c>
      <c r="D14" s="47" t="s">
        <v>58</v>
      </c>
      <c r="E14" s="48">
        <v>950</v>
      </c>
      <c r="F14" s="48">
        <v>700</v>
      </c>
      <c r="G14" s="48">
        <v>450</v>
      </c>
      <c r="H14" s="56"/>
      <c r="I14" s="67" t="str">
        <f t="shared" si="0"/>
        <v>J</v>
      </c>
    </row>
    <row r="15" spans="1:9" ht="19.5" customHeight="1" x14ac:dyDescent="0.2">
      <c r="A15" s="57" t="s">
        <v>95</v>
      </c>
      <c r="B15" s="58" t="s">
        <v>96</v>
      </c>
      <c r="C15" s="66"/>
      <c r="D15" s="59"/>
      <c r="E15" s="60"/>
      <c r="F15" s="60"/>
      <c r="G15" s="60"/>
      <c r="H15" s="61"/>
      <c r="I15" s="67" t="str">
        <f t="shared" si="0"/>
        <v>X</v>
      </c>
    </row>
  </sheetData>
  <mergeCells count="2">
    <mergeCell ref="A2:H2"/>
    <mergeCell ref="E3:H3"/>
  </mergeCells>
  <hyperlinks>
    <hyperlink ref="C10" r:id="rId1" xr:uid="{00000000-0004-0000-0200-000000000000}"/>
    <hyperlink ref="C13" r:id="rId2" xr:uid="{00000000-0004-0000-0200-000001000000}"/>
    <hyperlink ref="C12" r:id="rId3" xr:uid="{00000000-0004-0000-0200-000002000000}"/>
    <hyperlink ref="C11" r:id="rId4" xr:uid="{00000000-0004-0000-0200-000003000000}"/>
    <hyperlink ref="C7" r:id="rId5" xr:uid="{00000000-0004-0000-0200-000004000000}"/>
    <hyperlink ref="C6" r:id="rId6" display="http://www.klatovskydvur.cz/klatovskydvur" xr:uid="{00000000-0004-0000-0200-000005000000}"/>
  </hyperlinks>
  <pageMargins left="0.7" right="0.7" top="0.78740157499999996" bottom="0.78740157499999996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!!!</vt:lpstr>
      <vt:lpstr>Přihláška</vt:lpstr>
      <vt:lpstr>Ubytování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klokan</cp:lastModifiedBy>
  <dcterms:created xsi:type="dcterms:W3CDTF">2009-05-23T18:40:34Z</dcterms:created>
  <dcterms:modified xsi:type="dcterms:W3CDTF">2022-04-30T17:03:06Z</dcterms:modified>
</cp:coreProperties>
</file>